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51\"/>
    </mc:Choice>
  </mc:AlternateContent>
  <xr:revisionPtr revIDLastSave="0" documentId="13_ncr:1_{5A971D26-BE5B-4589-89DE-86C451B38417}" xr6:coauthVersionLast="47" xr6:coauthVersionMax="47" xr10:uidLastSave="{00000000-0000-0000-0000-000000000000}"/>
  <bookViews>
    <workbookView xWindow="1152" yWindow="1152" windowWidth="17640" windowHeight="11280" tabRatio="796" firstSheet="1" activeTab="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2-01(1)" sheetId="6" r:id="rId6"/>
    <sheet name="ОСР 27-09-01(1)" sheetId="7" r:id="rId7"/>
    <sheet name="ОСР 27-12-01(1)" sheetId="8" r:id="rId8"/>
    <sheet name="ОСР 27-07-01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2" l="1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<sst xmlns="http://schemas.openxmlformats.org/spreadsheetml/2006/main" count="256" uniqueCount="120">
  <si>
    <t>СВОДКА ЗАТРАТ</t>
  </si>
  <si>
    <t>P_0351</t>
  </si>
  <si>
    <t>(идентификатор инвестиционного проекта)</t>
  </si>
  <si>
    <t>Реконструкция КЛ-10кВ РП-2 (РП-1020200) яч.6, яч.15 - ТП-215 (ТП-1020215) яч.1, яч.6 (двухцепная линия протяженностью 0,97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</si>
  <si>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</si>
  <si>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</si>
  <si>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</si>
  <si>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</si>
  <si>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</si>
  <si>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</si>
  <si>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</si>
  <si>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</si>
  <si>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</si>
  <si>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</si>
  <si>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</si>
  <si>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</si>
  <si>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</si>
  <si>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</si>
  <si>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</si>
  <si>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</si>
  <si>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</si>
  <si>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</si>
  <si>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</si>
  <si>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</si>
  <si>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</si>
  <si>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</si>
  <si>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</si>
  <si>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</si>
  <si>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</si>
  <si>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</si>
  <si>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</si>
  <si>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</si>
  <si>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</si>
  <si>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</si>
  <si>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</si>
  <si>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</si>
  <si>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</si>
  <si>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</si>
  <si>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</si>
  <si>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</si>
  <si>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</si>
  <si>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</si>
  <si>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</si>
  <si>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</si>
  <si>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</si>
  <si>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</si>
  <si>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</si>
  <si>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</si>
  <si>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</si>
  <si>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</si>
  <si>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</si>
  <si>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</si>
  <si>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</si>
  <si>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</si>
  <si>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</si>
  <si>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</si>
  <si>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</si>
  <si>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</si>
  <si>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</si>
  <si>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</si>
  <si>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</si>
  <si>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</si>
  <si>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</si>
  <si>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</si>
  <si>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</si>
  <si>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</si>
  <si>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</si>
  <si>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</si>
  <si>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</si>
  <si>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</si>
  <si>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</si>
  <si>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</si>
  <si>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</si>
  <si>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</si>
  <si>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</si>
  <si>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</si>
  <si>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</si>
  <si>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</si>
  <si>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</si>
  <si>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</si>
  <si>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</si>
  <si>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</si>
  <si>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</si>
  <si>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</si>
  <si>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</si>
  <si>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</si>
  <si>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</si>
  <si>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</si>
  <si>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</si>
  <si>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</si>
  <si>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</si>
  <si>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</si>
  <si>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</si>
  <si>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</si>
  <si>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</si>
  <si>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</si>
  <si>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</si>
  <si>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</si>
  <si>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</si>
  <si>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</si>
  <si>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КЛ-6 кВ от РП-135 до РП-147 г.о. Самара Самарская область</t>
  </si>
  <si>
    <t>КЛ-6 кВ ГНБ</t>
  </si>
  <si>
    <t>ОБЪЕКТНЫЙ СМЕТНЫЙ РАСЧЕТ № ОСР 27-07-01</t>
  </si>
  <si>
    <t>ЛС-27-2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</si>
  <si>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</si>
  <si>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</si>
  <si>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</si>
  <si>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</si>
  <si>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</si>
  <si>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</si>
  <si>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</si>
  <si>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</si>
  <si>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</si>
  <si>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</si>
  <si>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км</t>
  </si>
  <si>
    <t>Труба полиэтиленовая толстостенная гладкая 110*8,1мм</t>
  </si>
  <si>
    <t>Труба полиэтиленовая толстостенная гладкая 160*11,8мм</t>
  </si>
  <si>
    <t>Кабель силовой с алюминиевыми жилами АПвПг 3х240мк</t>
  </si>
  <si>
    <t>ФСБЦ-24.3.02.02-0004</t>
  </si>
  <si>
    <t>ФСБЦ-21.1.07.02-1154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</si>
</sst>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"/>
    <numFmt numFmtId="169" formatCode="_-* #\ ##0.00000\ _₽_-;\-* #\ ##0.00000\ _₽_-;_-* &quot;-&quot;?????\ _₽_-;_-@_-"/>
    <numFmt numFmtId="170" formatCode="#\ ##0.00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4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2" fillId="0" borderId="0"/>
    <xf numFmtId="0" fontId="12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8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70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70" fontId="6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1" fontId="7" fillId="0" borderId="1" xfId="0" applyNumberFormat="1" applyFont="1" applyBorder="1" applyAlignment="1">
      <alignment vertical="center" wrapText="1"/>
    </xf>
    <xf numFmtId="17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6" fillId="0" borderId="0" xfId="0" applyNumberFormat="1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9" fillId="0" borderId="0" xfId="4" applyFont="1" applyAlignment="1">
      <alignment vertical="center"/>
    </xf>
    <xf numFmtId="0" fontId="9" fillId="0" borderId="1" xfId="3" applyFont="1" applyBorder="1" applyAlignment="1">
      <alignment horizontal="left" vertical="center" wrapText="1"/>
    </xf>
    <xf numFmtId="170" fontId="9" fillId="0" borderId="1" xfId="3" applyNumberFormat="1" applyFont="1" applyBorder="1" applyAlignment="1">
      <alignment horizontal="center" vertical="center" wrapText="1"/>
    </xf>
    <xf numFmtId="49" fontId="9" fillId="0" borderId="1" xfId="3" applyNumberFormat="1" applyFont="1" applyBorder="1" applyAlignment="1">
      <alignment horizontal="center" vertical="center" wrapText="1"/>
    </xf>
    <xf numFmtId="173" fontId="9" fillId="0" borderId="1" xfId="3" applyNumberFormat="1" applyFont="1" applyBorder="1" applyAlignment="1">
      <alignment vertical="center" wrapText="1"/>
    </xf>
    <xf numFmtId="173" fontId="4" fillId="0" borderId="0" xfId="4" applyNumberFormat="1" applyFont="1" applyAlignment="1">
      <alignment vertical="center"/>
    </xf>
    <xf numFmtId="0" fontId="9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9" fillId="0" borderId="1" xfId="1" applyFont="1" applyFill="1" applyBorder="1" applyAlignment="1">
      <alignment vertical="center" wrapText="1"/>
    </xf>
    <xf numFmtId="17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175" fontId="4" fillId="0" borderId="0" xfId="4" applyNumberFormat="1" applyFont="1" applyAlignment="1">
      <alignment vertical="center"/>
    </xf>
    <xf numFmtId="176" fontId="9" fillId="0" borderId="1" xfId="1" applyNumberFormat="1" applyFont="1" applyFill="1" applyBorder="1" applyAlignment="1">
      <alignment vertical="center" wrapText="1"/>
    </xf>
    <xf numFmtId="177" fontId="11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9" fillId="2" borderId="0" xfId="3" applyFont="1" applyFill="1" applyAlignment="1">
      <alignment horizontal="right" vertical="center"/>
    </xf>
    <xf numFmtId="169" fontId="11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9" fontId="11" fillId="0" borderId="0" xfId="4" applyNumberFormat="1" applyFont="1" applyAlignment="1">
      <alignment vertical="center"/>
    </xf>
    <xf numFmtId="170" fontId="4" fillId="0" borderId="0" xfId="4" applyNumberFormat="1" applyFont="1" applyAlignment="1">
      <alignment vertical="center"/>
    </xf>
    <xf numFmtId="164" fontId="9" fillId="0" borderId="1" xfId="1" applyFont="1" applyFill="1" applyBorder="1" applyAlignment="1">
      <alignment horizontal="center" vertical="center" wrapText="1"/>
    </xf>
    <xf numFmtId="0" fontId="11" fillId="0" borderId="0" xfId="4" applyFont="1" applyAlignment="1">
      <alignment vertical="center"/>
    </xf>
    <xf numFmtId="178" fontId="4" fillId="0" borderId="0" xfId="4" applyNumberFormat="1" applyFont="1" applyAlignment="1">
      <alignment vertical="center"/>
    </xf>
    <xf numFmtId="0" fontId="9" fillId="0" borderId="0" xfId="3" applyFont="1" applyAlignment="1">
      <alignment horizontal="left" vertical="center"/>
    </xf>
    <xf numFmtId="177" fontId="4" fillId="0" borderId="0" xfId="4" applyNumberFormat="1" applyFont="1" applyAlignment="1">
      <alignment vertical="center"/>
    </xf>
    <xf numFmtId="2" fontId="9" fillId="2" borderId="0" xfId="4" applyNumberFormat="1" applyFont="1" applyFill="1" applyAlignment="1">
      <alignment horizontal="center" vertical="center"/>
    </xf>
    <xf numFmtId="164" fontId="9" fillId="2" borderId="0" xfId="1" applyFont="1" applyFill="1" applyAlignment="1">
      <alignment horizontal="center" vertical="center"/>
    </xf>
    <xf numFmtId="179" fontId="9" fillId="2" borderId="0" xfId="1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9" fillId="0" borderId="1" xfId="1" applyNumberFormat="1" applyFont="1" applyFill="1" applyBorder="1" applyAlignment="1">
      <alignment horizontal="left" vertical="center" wrapText="1" indent="18"/>
    </xf>
    <xf numFmtId="182" fontId="10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5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109375" customWidth="1"/>
    <col min="9" max="9" width="14.6640625" customWidth="1"/>
  </cols>
  <sheetData>
    <row r="1" spans="1:3" ht="15.75" customHeight="1">
      <c r="A1" s="10"/>
      <c r="B1" s="10"/>
      <c r="C1" s="10"/>
    </row>
    <row r="2" spans="1:3" ht="15.75" customHeight="1">
      <c r="A2" s="11"/>
      <c r="B2" s="11"/>
      <c r="C2" s="11"/>
    </row>
    <row r="3" spans="1:3" ht="15.75" customHeight="1">
      <c r="A3" s="12"/>
      <c r="B3" s="12"/>
      <c r="C3" s="12"/>
    </row>
    <row r="4" spans="1:3" ht="15.75" customHeight="1">
      <c r="A4" s="11"/>
      <c r="B4" s="11"/>
      <c r="C4" s="11"/>
    </row>
    <row r="5" spans="1:3" ht="15.75" customHeight="1">
      <c r="A5" s="11"/>
      <c r="B5" s="11"/>
      <c r="C5" s="11"/>
    </row>
    <row r="6" spans="1:3" ht="15.75" customHeight="1">
      <c r="A6" s="11"/>
      <c r="B6" s="11"/>
      <c r="C6" s="36"/>
    </row>
    <row r="7" spans="1:3" ht="15.75" customHeight="1">
      <c r="A7" s="11"/>
      <c r="B7" s="11"/>
      <c r="C7" s="11"/>
    </row>
    <row r="8" spans="1:3" ht="15.75" customHeight="1">
      <c r="A8" s="12"/>
      <c r="B8" s="12"/>
      <c r="C8" s="12"/>
    </row>
    <row r="9" spans="1:3" ht="15.75" customHeight="1">
      <c r="A9" s="11"/>
      <c r="B9" s="11"/>
      <c r="C9" s="11"/>
    </row>
    <row r="10" spans="1:3" ht="15.75" customHeight="1">
      <c r="A10" s="11"/>
      <c r="B10" s="11"/>
      <c r="C10" s="11"/>
    </row>
    <row r="11" spans="1:3" ht="15.75" customHeight="1">
      <c r="A11" s="11"/>
      <c r="B11" s="11"/>
      <c r="C11" s="11"/>
    </row>
    <row r="12" spans="1:3" ht="15.75" customHeight="1">
      <c r="A12" s="68" t="s">
        <v>0</v>
      </c>
      <c r="B12" s="68"/>
      <c r="C12" s="68"/>
    </row>
    <row r="13" spans="1:3" ht="15.75" customHeight="1">
      <c r="A13" s="11"/>
      <c r="B13" s="11"/>
      <c r="C13" s="11"/>
    </row>
    <row r="14" spans="1:3" ht="15.75" customHeight="1">
      <c r="A14" s="11"/>
      <c r="B14" s="11"/>
      <c r="C14" s="11"/>
    </row>
    <row r="15" spans="1:3" ht="15.75" customHeight="1">
      <c r="A15" s="11"/>
      <c r="B15" s="11"/>
      <c r="C15" s="11"/>
    </row>
    <row r="16" spans="1:3" ht="20.25" customHeight="1">
      <c r="A16" s="69" t="s">
        <v>1</v>
      </c>
      <c r="B16" s="69"/>
      <c r="C16" s="69"/>
    </row>
    <row r="17" spans="1:9" ht="15.75" customHeight="1">
      <c r="A17" s="70" t="s">
        <v>2</v>
      </c>
      <c r="B17" s="70"/>
      <c r="C17" s="70"/>
    </row>
    <row r="18" spans="1:9" ht="15.75" customHeight="1">
      <c r="A18" s="11"/>
      <c r="B18" s="11"/>
      <c r="C18" s="11"/>
    </row>
    <row r="19" spans="1:9" ht="72" customHeight="1">
      <c r="A19" s="71" t="s">
        <v>3</v>
      </c>
      <c r="B19" s="71"/>
      <c r="C19" s="71"/>
    </row>
    <row r="20" spans="1:9" ht="15.75" customHeight="1">
      <c r="A20" s="70" t="s">
        <v>4</v>
      </c>
      <c r="B20" s="70"/>
      <c r="C20" s="70"/>
    </row>
    <row r="21" spans="1:9" ht="15.75" customHeight="1">
      <c r="A21" s="11"/>
      <c r="B21" s="11"/>
      <c r="C21" s="11"/>
    </row>
    <row r="22" spans="1:9" ht="15.75" customHeight="1">
      <c r="A22" s="11"/>
      <c r="B22" s="11"/>
      <c r="C22" s="11"/>
    </row>
    <row r="23" spans="1:9" ht="47.25" customHeight="1">
      <c r="A23" s="37" t="s">
        <v>5</v>
      </c>
      <c r="B23" s="37" t="s">
        <v>6</v>
      </c>
      <c r="C23" s="37" t="s">
        <v>7</v>
      </c>
      <c r="D23" s="38"/>
      <c r="E23" s="38"/>
      <c r="F23" s="38"/>
      <c r="G23" s="39"/>
      <c r="H23" s="39"/>
      <c r="I23" s="39"/>
    </row>
    <row r="24" spans="1:9" ht="15.75" customHeight="1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>
      <c r="A25" s="72" t="s">
        <v>8</v>
      </c>
      <c r="B25" s="73"/>
      <c r="C25" s="74"/>
      <c r="D25" s="38"/>
      <c r="E25" s="38"/>
      <c r="F25" s="38"/>
      <c r="G25" s="39"/>
      <c r="H25" s="39"/>
      <c r="I25" s="39"/>
    </row>
    <row r="26" spans="1:9" ht="15.75" customHeight="1">
      <c r="A26" s="37">
        <v>1</v>
      </c>
      <c r="B26" s="40" t="s">
        <v>9</v>
      </c>
      <c r="C26" s="41"/>
      <c r="D26" s="38"/>
      <c r="E26" s="38"/>
      <c r="F26" s="38"/>
      <c r="G26" s="39"/>
      <c r="H26" s="39" t="s">
        <v>10</v>
      </c>
      <c r="I26" s="39"/>
    </row>
    <row r="27" spans="1:9" ht="15.75" customHeight="1">
      <c r="A27" s="42" t="s">
        <v>11</v>
      </c>
      <c r="B27" s="40" t="s">
        <v>12</v>
      </c>
      <c r="C27" s="43">
        <v>0</v>
      </c>
      <c r="D27" s="44"/>
      <c r="E27" s="44"/>
      <c r="F27" s="44"/>
      <c r="G27" s="45" t="s">
        <v>13</v>
      </c>
      <c r="H27" s="45" t="s">
        <v>14</v>
      </c>
      <c r="I27" s="45" t="s">
        <v>15</v>
      </c>
    </row>
    <row r="28" spans="1:9" ht="15.75" customHeight="1">
      <c r="A28" s="42" t="s">
        <v>16</v>
      </c>
      <c r="B28" s="40" t="s">
        <v>17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65"/>
    </row>
    <row r="29" spans="1:9" ht="15.75" customHeight="1">
      <c r="A29" s="42" t="s">
        <v>18</v>
      </c>
      <c r="B29" s="40" t="s">
        <v>19</v>
      </c>
      <c r="C29" s="48">
        <v>0</v>
      </c>
      <c r="D29" s="44"/>
      <c r="E29" s="44"/>
      <c r="F29" s="44"/>
      <c r="G29" s="46">
        <v>2020</v>
      </c>
      <c r="H29" s="47">
        <v>105.561885224957</v>
      </c>
      <c r="I29" s="65"/>
    </row>
    <row r="30" spans="1:9" ht="15.75" customHeight="1">
      <c r="A30" s="37">
        <v>2</v>
      </c>
      <c r="B30" s="40" t="s">
        <v>20</v>
      </c>
      <c r="C30" s="48">
        <f>C27+C28+C29</f>
        <v>0</v>
      </c>
      <c r="D30" s="49"/>
      <c r="E30" s="50"/>
      <c r="F30" s="51"/>
      <c r="G30" s="46">
        <v>2021</v>
      </c>
      <c r="H30" s="47">
        <v>104.9354</v>
      </c>
      <c r="I30" s="65"/>
    </row>
    <row r="31" spans="1:9" ht="15.75" customHeight="1">
      <c r="A31" s="42" t="s">
        <v>21</v>
      </c>
      <c r="B31" s="40" t="s">
        <v>22</v>
      </c>
      <c r="C31" s="48">
        <f>C30-ROUND(C30/1.2,5)</f>
        <v>0</v>
      </c>
      <c r="D31" s="44"/>
      <c r="E31" s="50"/>
      <c r="F31" s="44"/>
      <c r="G31" s="46">
        <v>2022</v>
      </c>
      <c r="H31" s="47">
        <v>114.63142733059399</v>
      </c>
      <c r="I31" s="66"/>
    </row>
    <row r="32" spans="1:9" ht="15.6">
      <c r="A32" s="37">
        <v>3</v>
      </c>
      <c r="B32" s="40" t="s">
        <v>23</v>
      </c>
      <c r="C32" s="52">
        <f>C30*I34</f>
        <v>0</v>
      </c>
      <c r="D32" s="44"/>
      <c r="E32" s="53">
        <f>D32-C32</f>
        <v>0</v>
      </c>
      <c r="F32" s="54"/>
      <c r="G32" s="55">
        <v>2023</v>
      </c>
      <c r="H32" s="47">
        <v>109.096466260827</v>
      </c>
      <c r="I32" s="66"/>
    </row>
    <row r="33" spans="1:9" ht="15.6">
      <c r="A33" s="72" t="s">
        <v>24</v>
      </c>
      <c r="B33" s="73"/>
      <c r="C33" s="74"/>
      <c r="D33" s="38"/>
      <c r="E33" s="56"/>
      <c r="F33" s="57"/>
      <c r="G33" s="46">
        <v>2024</v>
      </c>
      <c r="H33" s="47">
        <v>109.113503262205</v>
      </c>
      <c r="I33" s="66"/>
    </row>
    <row r="34" spans="1:9" ht="15.6">
      <c r="A34" s="37">
        <v>1</v>
      </c>
      <c r="B34" s="40" t="s">
        <v>9</v>
      </c>
      <c r="C34" s="41"/>
      <c r="D34" s="38"/>
      <c r="E34" s="58"/>
      <c r="F34" s="59"/>
      <c r="G34" s="46">
        <v>2025</v>
      </c>
      <c r="H34" s="47">
        <v>107.81631706396399</v>
      </c>
      <c r="I34" s="67">
        <f>(H34+100)/200</f>
        <v>1.0390815853198201</v>
      </c>
    </row>
    <row r="35" spans="1:9" ht="15.6">
      <c r="A35" s="42" t="s">
        <v>11</v>
      </c>
      <c r="B35" s="40" t="s">
        <v>12</v>
      </c>
      <c r="C35" s="60">
        <f>ССР!D68+ССР!E68</f>
        <v>7858.0545674185096</v>
      </c>
      <c r="D35" s="44"/>
      <c r="E35" s="58"/>
      <c r="F35" s="44"/>
      <c r="G35" s="46">
        <v>2026</v>
      </c>
      <c r="H35" s="47">
        <v>105.262896868962</v>
      </c>
      <c r="I35" s="67">
        <f>(H35+100)/200*H34/100</f>
        <v>1.1065344785145901</v>
      </c>
    </row>
    <row r="36" spans="1:9" ht="15.6">
      <c r="A36" s="42" t="s">
        <v>16</v>
      </c>
      <c r="B36" s="40" t="s">
        <v>17</v>
      </c>
      <c r="C36" s="60">
        <f>ССР!F68</f>
        <v>0</v>
      </c>
      <c r="D36" s="44"/>
      <c r="E36" s="58"/>
      <c r="F36" s="44"/>
      <c r="G36" s="46">
        <v>2027</v>
      </c>
      <c r="H36" s="47">
        <v>104.420897989339</v>
      </c>
      <c r="I36" s="67">
        <f>(H36+100)/200*H35/100*H34/100</f>
        <v>1.1599922999352299</v>
      </c>
    </row>
    <row r="37" spans="1:9" ht="15.6">
      <c r="A37" s="42" t="s">
        <v>18</v>
      </c>
      <c r="B37" s="40" t="s">
        <v>19</v>
      </c>
      <c r="C37" s="60">
        <f>ССР!G68</f>
        <v>558.39766601661597</v>
      </c>
      <c r="D37" s="44"/>
      <c r="E37" s="58"/>
      <c r="F37" s="44"/>
      <c r="G37" s="46">
        <v>2028</v>
      </c>
      <c r="H37" s="47">
        <v>104.420897989339</v>
      </c>
      <c r="I37" s="67">
        <f>(H37+100)/200*H36/100*H35/100*H34/100</f>
        <v>1.2112743761995599</v>
      </c>
    </row>
    <row r="38" spans="1:9" ht="15.6">
      <c r="A38" s="37">
        <v>2</v>
      </c>
      <c r="B38" s="40" t="s">
        <v>20</v>
      </c>
      <c r="C38" s="60">
        <f>C35+C36+C37</f>
        <v>8416.4522334351295</v>
      </c>
      <c r="D38" s="49"/>
      <c r="E38" s="53"/>
      <c r="F38" s="54"/>
      <c r="G38" s="46">
        <v>2029</v>
      </c>
      <c r="H38" s="47">
        <v>104.420897989339</v>
      </c>
      <c r="I38" s="67">
        <f>(H38+100)/200*H37/100*H36/100*H35/100*H34/100</f>
        <v>1.26482358074235</v>
      </c>
    </row>
    <row r="39" spans="1:9" ht="15.6">
      <c r="A39" s="42" t="s">
        <v>21</v>
      </c>
      <c r="B39" s="40" t="s">
        <v>22</v>
      </c>
      <c r="C39" s="48">
        <f>C38-ROUND(C38/1.2,5)</f>
        <v>1402.74204343513</v>
      </c>
      <c r="D39" s="44"/>
      <c r="E39" s="58"/>
      <c r="F39" s="44"/>
      <c r="G39" s="38"/>
      <c r="H39" s="38"/>
      <c r="I39" s="38"/>
    </row>
    <row r="40" spans="1:9" ht="15.6">
      <c r="A40" s="37">
        <v>3</v>
      </c>
      <c r="B40" s="40" t="s">
        <v>23</v>
      </c>
      <c r="C40" s="80">
        <f>C38*I35</f>
        <v>9313.0945830670698</v>
      </c>
      <c r="D40" s="44"/>
      <c r="E40" s="53">
        <f>D40-C40</f>
        <v>-9313.0945830670698</v>
      </c>
      <c r="F40" s="54"/>
      <c r="G40" s="38"/>
      <c r="H40" s="38"/>
      <c r="I40" s="38"/>
    </row>
    <row r="41" spans="1:9" ht="15.6">
      <c r="A41" s="37"/>
      <c r="B41" s="40"/>
      <c r="C41" s="60"/>
      <c r="D41" s="44"/>
      <c r="E41" s="61"/>
      <c r="F41" s="44"/>
      <c r="G41" s="38"/>
      <c r="H41" s="38"/>
      <c r="I41" s="38"/>
    </row>
    <row r="42" spans="1:9" ht="15.6">
      <c r="A42" s="37"/>
      <c r="B42" s="40" t="s">
        <v>25</v>
      </c>
      <c r="C42" s="81">
        <f>C40+C32</f>
        <v>9313.0945830670698</v>
      </c>
      <c r="D42" s="44"/>
      <c r="E42" s="53">
        <f>D42-C42</f>
        <v>-9313.0945830670698</v>
      </c>
      <c r="F42" s="54"/>
      <c r="G42" s="38"/>
      <c r="H42" s="38"/>
      <c r="I42" s="62"/>
    </row>
    <row r="43" spans="1:9" ht="15.6">
      <c r="A43" s="39"/>
      <c r="B43" s="39"/>
      <c r="C43" s="39"/>
      <c r="D43" s="62"/>
      <c r="E43" s="38"/>
      <c r="F43" s="59"/>
      <c r="G43" s="38"/>
      <c r="H43" s="38"/>
      <c r="I43" s="38"/>
    </row>
    <row r="44" spans="1:9" ht="15.6">
      <c r="A44" s="63" t="s">
        <v>26</v>
      </c>
      <c r="B44" s="39"/>
      <c r="C44" s="39"/>
      <c r="D44" s="38"/>
      <c r="E44" s="64"/>
      <c r="F44" s="38"/>
      <c r="G44" s="38"/>
      <c r="H44" s="38"/>
      <c r="I44" s="38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M11" sqref="M11"/>
    </sheetView>
  </sheetViews>
  <sheetFormatPr defaultColWidth="9" defaultRowHeight="14.4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79" t="s">
        <v>104</v>
      </c>
      <c r="B1" s="79"/>
      <c r="C1" s="79"/>
      <c r="D1" s="79"/>
      <c r="E1" s="79"/>
      <c r="F1" s="79"/>
      <c r="G1" s="79"/>
      <c r="H1" s="79"/>
    </row>
    <row r="3" spans="1:8" ht="44.25" customHeight="1">
      <c r="A3" s="2" t="s">
        <v>105</v>
      </c>
      <c r="B3" s="2" t="s">
        <v>106</v>
      </c>
      <c r="C3" s="2" t="s">
        <v>107</v>
      </c>
      <c r="D3" s="2" t="s">
        <v>108</v>
      </c>
      <c r="E3" s="2" t="s">
        <v>109</v>
      </c>
      <c r="F3" s="2" t="s">
        <v>110</v>
      </c>
      <c r="G3" s="2" t="s">
        <v>111</v>
      </c>
      <c r="H3" s="2" t="s">
        <v>112</v>
      </c>
    </row>
    <row r="4" spans="1:8" ht="39" customHeight="1">
      <c r="A4" s="3" t="s">
        <v>117</v>
      </c>
      <c r="B4" s="4" t="s">
        <v>114</v>
      </c>
      <c r="C4" s="5">
        <v>0.97</v>
      </c>
      <c r="D4" s="5">
        <v>5103.9171675885</v>
      </c>
      <c r="E4" s="4">
        <v>10</v>
      </c>
      <c r="F4" s="3" t="s">
        <v>117</v>
      </c>
      <c r="G4" s="5">
        <v>4287.1168875905996</v>
      </c>
      <c r="H4" s="6" t="s">
        <v>119</v>
      </c>
    </row>
    <row r="5" spans="1:8" ht="39" customHeight="1">
      <c r="A5" s="3" t="s">
        <v>115</v>
      </c>
      <c r="B5" s="4" t="s">
        <v>114</v>
      </c>
      <c r="C5" s="5">
        <v>2.8000000000000001E-2</v>
      </c>
      <c r="D5" s="5">
        <v>818.22700652441995</v>
      </c>
      <c r="E5" s="4">
        <v>10</v>
      </c>
      <c r="F5" s="3" t="s">
        <v>115</v>
      </c>
      <c r="G5" s="5">
        <v>200.42634170216999</v>
      </c>
      <c r="H5" s="6" t="s">
        <v>118</v>
      </c>
    </row>
    <row r="6" spans="1:8" ht="39" hidden="1" customHeight="1">
      <c r="A6" s="3" t="s">
        <v>113</v>
      </c>
      <c r="B6" s="4" t="s">
        <v>114</v>
      </c>
      <c r="C6" s="5">
        <v>7.6160000000000004E-3</v>
      </c>
      <c r="D6" s="5">
        <v>34488.969683926</v>
      </c>
      <c r="E6" s="4">
        <v>6</v>
      </c>
      <c r="F6" s="4"/>
      <c r="G6" s="5">
        <v>262.66799311277998</v>
      </c>
      <c r="H6" s="6"/>
    </row>
    <row r="7" spans="1:8" ht="39" hidden="1" customHeight="1">
      <c r="A7" s="3" t="s">
        <v>116</v>
      </c>
      <c r="B7" s="4" t="s">
        <v>114</v>
      </c>
      <c r="C7" s="5">
        <v>2.5760000000000002E-2</v>
      </c>
      <c r="D7" s="5">
        <v>1724.4134162502</v>
      </c>
      <c r="E7" s="4">
        <v>6</v>
      </c>
      <c r="F7" s="4"/>
      <c r="G7" s="5">
        <v>44.420889602605001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C9" zoomScale="90" zoomScaleNormal="90" workbookViewId="0">
      <selection activeCell="C18" sqref="C18:C19"/>
    </sheetView>
  </sheetViews>
  <sheetFormatPr defaultColWidth="8.88671875" defaultRowHeight="15.6"/>
  <cols>
    <col min="1" max="1" width="10.88671875" style="7" customWidth="1"/>
    <col min="2" max="2" width="66.33203125" style="7" customWidth="1"/>
    <col min="3" max="3" width="66.6640625" style="7" customWidth="1"/>
    <col min="4" max="4" width="21.88671875" style="7" customWidth="1"/>
    <col min="5" max="5" width="21.109375" style="7" customWidth="1"/>
    <col min="6" max="6" width="23" style="7" customWidth="1"/>
    <col min="7" max="7" width="16.6640625" style="7" customWidth="1"/>
    <col min="8" max="8" width="17.44140625" style="7" customWidth="1"/>
    <col min="9" max="9" width="8.88671875" style="7"/>
  </cols>
  <sheetData>
    <row r="1" spans="1:8">
      <c r="A1" s="10"/>
      <c r="B1" s="10"/>
      <c r="C1" s="10"/>
      <c r="D1" s="10"/>
      <c r="E1" s="10"/>
      <c r="F1" s="10"/>
      <c r="G1" s="10"/>
      <c r="H1" s="10"/>
    </row>
    <row r="2" spans="1:8">
      <c r="A2" s="11"/>
      <c r="B2" s="11"/>
      <c r="C2" s="11"/>
      <c r="D2" s="11"/>
      <c r="E2" s="11"/>
      <c r="F2" s="11"/>
      <c r="G2" s="11"/>
      <c r="H2" s="11"/>
    </row>
    <row r="3" spans="1:8">
      <c r="A3" s="12"/>
      <c r="B3" s="12"/>
      <c r="C3" s="12"/>
      <c r="E3" s="12"/>
      <c r="F3" s="12"/>
      <c r="G3" s="12"/>
      <c r="H3" s="12"/>
    </row>
    <row r="4" spans="1:8">
      <c r="A4" s="11"/>
      <c r="B4" s="11"/>
      <c r="C4" s="11"/>
      <c r="D4" s="11"/>
      <c r="E4" s="11"/>
      <c r="F4" s="11"/>
      <c r="G4" s="11"/>
      <c r="H4" s="11"/>
    </row>
    <row r="5" spans="1:8">
      <c r="A5" s="11"/>
      <c r="B5" s="11"/>
      <c r="C5" s="11"/>
      <c r="D5" s="11"/>
      <c r="E5" s="11"/>
      <c r="F5" s="11"/>
      <c r="G5" s="11"/>
      <c r="H5" s="11"/>
    </row>
    <row r="6" spans="1:8">
      <c r="A6" s="11"/>
      <c r="B6" s="11"/>
      <c r="C6" s="23"/>
      <c r="D6" s="11"/>
      <c r="E6" s="11"/>
      <c r="F6" s="11"/>
      <c r="G6" s="11"/>
      <c r="H6" s="11"/>
    </row>
    <row r="7" spans="1:8">
      <c r="A7" s="11"/>
      <c r="B7" s="11"/>
      <c r="C7" s="11"/>
      <c r="D7" s="11"/>
      <c r="E7" s="11"/>
      <c r="F7" s="11"/>
      <c r="G7" s="11"/>
      <c r="H7" s="11"/>
    </row>
    <row r="8" spans="1:8">
      <c r="A8" s="12"/>
      <c r="B8" s="12"/>
      <c r="C8" s="12"/>
      <c r="E8" s="12"/>
      <c r="F8" s="12"/>
      <c r="G8" s="12"/>
      <c r="H8" s="12"/>
    </row>
    <row r="9" spans="1:8">
      <c r="A9" s="11"/>
      <c r="B9" s="11"/>
      <c r="C9" s="11"/>
      <c r="D9" s="11"/>
      <c r="E9" s="11"/>
      <c r="F9" s="11"/>
      <c r="G9" s="11"/>
      <c r="H9" s="11"/>
    </row>
    <row r="10" spans="1:8">
      <c r="A10" s="11"/>
      <c r="B10" s="11"/>
      <c r="C10" s="11"/>
      <c r="D10" s="11"/>
      <c r="E10" s="11"/>
      <c r="F10" s="11"/>
      <c r="G10" s="11"/>
      <c r="H10" s="11"/>
    </row>
    <row r="11" spans="1:8">
      <c r="A11" s="13"/>
      <c r="B11" s="13"/>
      <c r="C11" s="24" t="s">
        <v>27</v>
      </c>
      <c r="E11" s="13"/>
      <c r="F11" s="13"/>
      <c r="G11" s="13"/>
      <c r="H11" s="13"/>
    </row>
    <row r="12" spans="1:8">
      <c r="A12" s="11"/>
      <c r="B12" s="11"/>
      <c r="C12" s="11"/>
      <c r="D12" s="11"/>
      <c r="E12" s="11"/>
      <c r="F12" s="11"/>
      <c r="G12" s="11"/>
      <c r="H12" s="11"/>
    </row>
    <row r="13" spans="1:8" ht="78.75" customHeight="1">
      <c r="A13" s="71" t="s">
        <v>3</v>
      </c>
      <c r="B13" s="71"/>
      <c r="C13" s="71"/>
      <c r="D13" s="71"/>
      <c r="E13" s="71"/>
      <c r="F13" s="71"/>
      <c r="G13" s="71"/>
      <c r="H13" s="71"/>
    </row>
    <row r="14" spans="1:8">
      <c r="A14" s="22"/>
      <c r="B14" s="22"/>
      <c r="C14" s="12" t="s">
        <v>4</v>
      </c>
      <c r="E14" s="22"/>
      <c r="F14" s="22"/>
      <c r="G14" s="22"/>
      <c r="H14" s="22"/>
    </row>
    <row r="15" spans="1:8">
      <c r="A15" s="11"/>
      <c r="B15" s="11"/>
      <c r="C15" s="11"/>
      <c r="D15" s="11"/>
      <c r="E15" s="25"/>
      <c r="F15" s="11"/>
      <c r="G15" s="11"/>
      <c r="H15" s="11"/>
    </row>
    <row r="16" spans="1:8">
      <c r="A16" s="11" t="s">
        <v>28</v>
      </c>
      <c r="B16" s="11"/>
      <c r="C16" s="11"/>
      <c r="D16" s="11"/>
      <c r="E16" s="11"/>
      <c r="F16" s="11"/>
      <c r="G16" s="11"/>
      <c r="H16" s="16"/>
    </row>
    <row r="17" spans="1:8">
      <c r="A17" s="11"/>
      <c r="B17" s="11"/>
      <c r="C17" s="11"/>
      <c r="D17" s="11"/>
      <c r="E17" s="11"/>
      <c r="F17" s="11"/>
      <c r="G17" s="11"/>
      <c r="H17" s="11"/>
    </row>
    <row r="18" spans="1:8" ht="36" customHeight="1">
      <c r="A18" s="78" t="s">
        <v>5</v>
      </c>
      <c r="B18" s="78" t="s">
        <v>29</v>
      </c>
      <c r="C18" s="78" t="s">
        <v>30</v>
      </c>
      <c r="D18" s="75" t="s">
        <v>31</v>
      </c>
      <c r="E18" s="76"/>
      <c r="F18" s="76"/>
      <c r="G18" s="76"/>
      <c r="H18" s="77"/>
    </row>
    <row r="19" spans="1:8" ht="94.5" customHeight="1">
      <c r="A19" s="78"/>
      <c r="B19" s="78"/>
      <c r="C19" s="78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17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26"/>
      <c r="B21" s="20"/>
      <c r="C21" s="27" t="s">
        <v>37</v>
      </c>
      <c r="D21" s="28"/>
      <c r="E21" s="28"/>
      <c r="F21" s="28"/>
      <c r="G21" s="28"/>
      <c r="H21" s="28"/>
    </row>
    <row r="22" spans="1:8">
      <c r="A22" s="26"/>
      <c r="B22" s="2"/>
      <c r="C22" s="29"/>
      <c r="D22" s="30"/>
      <c r="E22" s="30"/>
      <c r="F22" s="30"/>
      <c r="G22" s="28"/>
      <c r="H22" s="28">
        <f>SUM(D22:G22)</f>
        <v>0</v>
      </c>
    </row>
    <row r="23" spans="1:8">
      <c r="A23" s="2"/>
      <c r="B23" s="20"/>
      <c r="C23" s="27" t="s">
        <v>38</v>
      </c>
      <c r="D23" s="28">
        <f>SUM(D22:D22)</f>
        <v>0</v>
      </c>
      <c r="E23" s="28">
        <f>SUM(E22:E22)</f>
        <v>0</v>
      </c>
      <c r="F23" s="28">
        <f>SUM(F22:F22)</f>
        <v>0</v>
      </c>
      <c r="G23" s="28">
        <f>SUM(G22:G22)</f>
        <v>0</v>
      </c>
      <c r="H23" s="28">
        <f>SUM(D23:G23)</f>
        <v>0</v>
      </c>
    </row>
    <row r="24" spans="1:8">
      <c r="A24" s="2"/>
      <c r="B24" s="20"/>
      <c r="C24" s="31" t="s">
        <v>39</v>
      </c>
      <c r="D24" s="28"/>
      <c r="E24" s="28"/>
      <c r="F24" s="28"/>
      <c r="G24" s="28"/>
      <c r="H24" s="28"/>
    </row>
    <row r="25" spans="1:8" s="22" customFormat="1" ht="31.2">
      <c r="A25" s="2">
        <v>1</v>
      </c>
      <c r="B25" s="2" t="s">
        <v>40</v>
      </c>
      <c r="C25" s="29" t="s">
        <v>41</v>
      </c>
      <c r="D25" s="28">
        <v>5642.7753509299</v>
      </c>
      <c r="E25" s="28">
        <v>384.28078888135002</v>
      </c>
      <c r="F25" s="28">
        <v>0</v>
      </c>
      <c r="G25" s="28">
        <v>0</v>
      </c>
      <c r="H25" s="28">
        <v>6027.0561398112004</v>
      </c>
    </row>
    <row r="26" spans="1:8">
      <c r="A26" s="2"/>
      <c r="B26" s="20"/>
      <c r="C26" s="20" t="s">
        <v>42</v>
      </c>
      <c r="D26" s="28">
        <v>5642.7753509299</v>
      </c>
      <c r="E26" s="28">
        <v>384.28078888135002</v>
      </c>
      <c r="F26" s="28">
        <v>0</v>
      </c>
      <c r="G26" s="28">
        <v>0</v>
      </c>
      <c r="H26" s="28">
        <v>6027.0561398112004</v>
      </c>
    </row>
    <row r="27" spans="1:8">
      <c r="A27" s="2"/>
      <c r="B27" s="20"/>
      <c r="C27" s="31" t="s">
        <v>43</v>
      </c>
      <c r="D27" s="28"/>
      <c r="E27" s="28"/>
      <c r="F27" s="28"/>
      <c r="G27" s="28"/>
      <c r="H27" s="28"/>
    </row>
    <row r="28" spans="1:8" s="22" customFormat="1">
      <c r="A28" s="32"/>
      <c r="B28" s="32"/>
      <c r="C28" s="33"/>
      <c r="D28" s="28"/>
      <c r="E28" s="28"/>
      <c r="F28" s="28"/>
      <c r="G28" s="28"/>
      <c r="H28" s="28">
        <f>SUM(D28:G28)</f>
        <v>0</v>
      </c>
    </row>
    <row r="29" spans="1:8">
      <c r="A29" s="2"/>
      <c r="B29" s="20"/>
      <c r="C29" s="20" t="s">
        <v>44</v>
      </c>
      <c r="D29" s="28">
        <f>SUM(D28:D28)</f>
        <v>0</v>
      </c>
      <c r="E29" s="28">
        <f>SUM(E28:E28)</f>
        <v>0</v>
      </c>
      <c r="F29" s="28">
        <f>SUM(F28:F28)</f>
        <v>0</v>
      </c>
      <c r="G29" s="28">
        <f>SUM(G28:G28)</f>
        <v>0</v>
      </c>
      <c r="H29" s="28">
        <f>SUM(D29:G29)</f>
        <v>0</v>
      </c>
    </row>
    <row r="30" spans="1:8">
      <c r="A30" s="26"/>
      <c r="B30" s="20"/>
      <c r="C30" s="27" t="s">
        <v>45</v>
      </c>
      <c r="D30" s="28"/>
      <c r="E30" s="28"/>
      <c r="F30" s="28"/>
      <c r="G30" s="28"/>
      <c r="H30" s="28"/>
    </row>
    <row r="31" spans="1:8">
      <c r="A31" s="26"/>
      <c r="B31" s="2"/>
      <c r="C31" s="34"/>
      <c r="D31" s="28"/>
      <c r="E31" s="28"/>
      <c r="F31" s="28"/>
      <c r="G31" s="28"/>
      <c r="H31" s="28">
        <f>SUM(D31:G31)</f>
        <v>0</v>
      </c>
    </row>
    <row r="32" spans="1:8">
      <c r="A32" s="2"/>
      <c r="B32" s="20"/>
      <c r="C32" s="27" t="s">
        <v>46</v>
      </c>
      <c r="D32" s="28">
        <f>SUM(D31:D31)</f>
        <v>0</v>
      </c>
      <c r="E32" s="28">
        <f>SUM(E31:E31)</f>
        <v>0</v>
      </c>
      <c r="F32" s="28">
        <f>SUM(F31:F31)</f>
        <v>0</v>
      </c>
      <c r="G32" s="28">
        <f>SUM(G31:G31)</f>
        <v>0</v>
      </c>
      <c r="H32" s="28">
        <f>SUM(D32:G32)</f>
        <v>0</v>
      </c>
    </row>
    <row r="33" spans="1:8">
      <c r="A33" s="2"/>
      <c r="B33" s="20"/>
      <c r="C33" s="31" t="s">
        <v>47</v>
      </c>
      <c r="D33" s="28"/>
      <c r="E33" s="28"/>
      <c r="F33" s="28"/>
      <c r="G33" s="28"/>
      <c r="H33" s="28"/>
    </row>
    <row r="34" spans="1:8" s="22" customFormat="1">
      <c r="A34" s="32"/>
      <c r="B34" s="32"/>
      <c r="C34" s="33"/>
      <c r="D34" s="28"/>
      <c r="E34" s="28"/>
      <c r="F34" s="28"/>
      <c r="G34" s="28"/>
      <c r="H34" s="28">
        <f>SUM(D34:G34)</f>
        <v>0</v>
      </c>
    </row>
    <row r="35" spans="1:8">
      <c r="A35" s="2"/>
      <c r="B35" s="20"/>
      <c r="C35" s="20" t="s">
        <v>48</v>
      </c>
      <c r="D35" s="28">
        <f>SUM(D34:D34)</f>
        <v>0</v>
      </c>
      <c r="E35" s="28">
        <f>SUM(E34:E34)</f>
        <v>0</v>
      </c>
      <c r="F35" s="28">
        <f>SUM(F34:F34)</f>
        <v>0</v>
      </c>
      <c r="G35" s="28">
        <f>SUM(G34:G34)</f>
        <v>0</v>
      </c>
      <c r="H35" s="28">
        <f>SUM(D35:G35)</f>
        <v>0</v>
      </c>
    </row>
    <row r="36" spans="1:8" ht="31.5" customHeight="1">
      <c r="A36" s="2"/>
      <c r="B36" s="20"/>
      <c r="C36" s="31" t="s">
        <v>49</v>
      </c>
      <c r="D36" s="28"/>
      <c r="E36" s="28"/>
      <c r="F36" s="28"/>
      <c r="G36" s="28"/>
      <c r="H36" s="28"/>
    </row>
    <row r="37" spans="1:8" s="22" customFormat="1">
      <c r="A37" s="32"/>
      <c r="B37" s="32"/>
      <c r="C37" s="33"/>
      <c r="D37" s="28"/>
      <c r="E37" s="28"/>
      <c r="F37" s="28"/>
      <c r="G37" s="28"/>
      <c r="H37" s="28">
        <f>SUM(D37:G37)</f>
        <v>0</v>
      </c>
    </row>
    <row r="38" spans="1:8">
      <c r="A38" s="2"/>
      <c r="B38" s="20"/>
      <c r="C38" s="20" t="s">
        <v>50</v>
      </c>
      <c r="D38" s="28">
        <f>SUM(D37:D37)</f>
        <v>0</v>
      </c>
      <c r="E38" s="28">
        <f>SUM(E37:E37)</f>
        <v>0</v>
      </c>
      <c r="F38" s="28">
        <f>SUM(F37:F37)</f>
        <v>0</v>
      </c>
      <c r="G38" s="28">
        <f>SUM(G37:G37)</f>
        <v>0</v>
      </c>
      <c r="H38" s="28">
        <f>SUM(D38:G38)</f>
        <v>0</v>
      </c>
    </row>
    <row r="39" spans="1:8">
      <c r="A39" s="2"/>
      <c r="B39" s="20"/>
      <c r="C39" s="31" t="s">
        <v>51</v>
      </c>
      <c r="D39" s="28"/>
      <c r="E39" s="28"/>
      <c r="F39" s="28"/>
      <c r="G39" s="28"/>
      <c r="H39" s="28"/>
    </row>
    <row r="40" spans="1:8" s="22" customFormat="1">
      <c r="A40" s="32">
        <v>2</v>
      </c>
      <c r="B40" s="32" t="s">
        <v>52</v>
      </c>
      <c r="C40" s="33" t="s">
        <v>53</v>
      </c>
      <c r="D40" s="28">
        <v>47.3904</v>
      </c>
      <c r="E40" s="28">
        <v>0</v>
      </c>
      <c r="F40" s="28">
        <v>0</v>
      </c>
      <c r="G40" s="28">
        <v>0</v>
      </c>
      <c r="H40" s="28">
        <v>47.3904</v>
      </c>
    </row>
    <row r="41" spans="1:8">
      <c r="A41" s="2"/>
      <c r="B41" s="20"/>
      <c r="C41" s="20" t="s">
        <v>54</v>
      </c>
      <c r="D41" s="28">
        <v>47.3904</v>
      </c>
      <c r="E41" s="28">
        <v>0</v>
      </c>
      <c r="F41" s="28">
        <v>0</v>
      </c>
      <c r="G41" s="28">
        <v>0</v>
      </c>
      <c r="H41" s="28">
        <v>47.3904</v>
      </c>
    </row>
    <row r="42" spans="1:8">
      <c r="A42" s="2"/>
      <c r="B42" s="20"/>
      <c r="C42" s="20" t="s">
        <v>55</v>
      </c>
      <c r="D42" s="28">
        <v>5690.1657509299002</v>
      </c>
      <c r="E42" s="28">
        <v>384.28078888135002</v>
      </c>
      <c r="F42" s="28">
        <v>0</v>
      </c>
      <c r="G42" s="28">
        <v>0</v>
      </c>
      <c r="H42" s="28">
        <v>6074.4465398111997</v>
      </c>
    </row>
    <row r="43" spans="1:8">
      <c r="A43" s="2"/>
      <c r="B43" s="20"/>
      <c r="C43" s="31" t="s">
        <v>56</v>
      </c>
      <c r="D43" s="28"/>
      <c r="E43" s="28"/>
      <c r="F43" s="28"/>
      <c r="G43" s="28"/>
      <c r="H43" s="28"/>
    </row>
    <row r="44" spans="1:8" ht="31.2">
      <c r="A44" s="2">
        <v>3</v>
      </c>
      <c r="B44" s="2" t="s">
        <v>57</v>
      </c>
      <c r="C44" s="29" t="s">
        <v>58</v>
      </c>
      <c r="D44" s="28">
        <v>113.8033150186</v>
      </c>
      <c r="E44" s="28">
        <v>7.6856157776270004</v>
      </c>
      <c r="F44" s="28">
        <v>0</v>
      </c>
      <c r="G44" s="28">
        <v>0</v>
      </c>
      <c r="H44" s="28">
        <v>121.48893079622</v>
      </c>
    </row>
    <row r="45" spans="1:8">
      <c r="A45" s="2"/>
      <c r="B45" s="20"/>
      <c r="C45" s="20" t="s">
        <v>59</v>
      </c>
      <c r="D45" s="28">
        <v>113.8033150186</v>
      </c>
      <c r="E45" s="28">
        <v>7.6856157776270004</v>
      </c>
      <c r="F45" s="28">
        <v>0</v>
      </c>
      <c r="G45" s="28">
        <v>0</v>
      </c>
      <c r="H45" s="28">
        <v>121.48893079622</v>
      </c>
    </row>
    <row r="46" spans="1:8">
      <c r="A46" s="2"/>
      <c r="B46" s="20"/>
      <c r="C46" s="20" t="s">
        <v>60</v>
      </c>
      <c r="D46" s="28">
        <v>5803.9690659485004</v>
      </c>
      <c r="E46" s="28">
        <v>391.96640465898003</v>
      </c>
      <c r="F46" s="28">
        <v>0</v>
      </c>
      <c r="G46" s="28">
        <v>0</v>
      </c>
      <c r="H46" s="28">
        <v>6195.9354706075001</v>
      </c>
    </row>
    <row r="47" spans="1:8">
      <c r="A47" s="2"/>
      <c r="B47" s="20"/>
      <c r="C47" s="20" t="s">
        <v>61</v>
      </c>
      <c r="D47" s="28"/>
      <c r="E47" s="28"/>
      <c r="F47" s="28"/>
      <c r="G47" s="28"/>
      <c r="H47" s="28"/>
    </row>
    <row r="48" spans="1:8">
      <c r="A48" s="2">
        <v>4</v>
      </c>
      <c r="B48" s="2" t="s">
        <v>62</v>
      </c>
      <c r="C48" s="35" t="s">
        <v>63</v>
      </c>
      <c r="D48" s="28">
        <v>0</v>
      </c>
      <c r="E48" s="28">
        <v>0</v>
      </c>
      <c r="F48" s="28">
        <v>0</v>
      </c>
      <c r="G48" s="28">
        <v>18.326356548738001</v>
      </c>
      <c r="H48" s="28">
        <v>18.326356548738001</v>
      </c>
    </row>
    <row r="49" spans="1:8" ht="31.2">
      <c r="A49" s="2">
        <v>5</v>
      </c>
      <c r="B49" s="2" t="s">
        <v>64</v>
      </c>
      <c r="C49" s="35" t="s">
        <v>65</v>
      </c>
      <c r="D49" s="28">
        <v>151.48353262126</v>
      </c>
      <c r="E49" s="28">
        <v>10.230323161599999</v>
      </c>
      <c r="F49" s="28">
        <v>0</v>
      </c>
      <c r="G49" s="28">
        <v>0</v>
      </c>
      <c r="H49" s="28">
        <v>161.71385578286001</v>
      </c>
    </row>
    <row r="50" spans="1:8">
      <c r="A50" s="2">
        <v>6</v>
      </c>
      <c r="B50" s="2" t="s">
        <v>66</v>
      </c>
      <c r="C50" s="35" t="s">
        <v>67</v>
      </c>
      <c r="D50" s="28">
        <v>0</v>
      </c>
      <c r="E50" s="28">
        <v>0</v>
      </c>
      <c r="F50" s="28">
        <v>0</v>
      </c>
      <c r="G50" s="28">
        <v>86.049038539999998</v>
      </c>
      <c r="H50" s="28">
        <v>86.049038539999998</v>
      </c>
    </row>
    <row r="51" spans="1:8">
      <c r="A51" s="2"/>
      <c r="B51" s="20"/>
      <c r="C51" s="20" t="s">
        <v>68</v>
      </c>
      <c r="D51" s="28">
        <v>151.48353262126</v>
      </c>
      <c r="E51" s="28">
        <v>10.230323161599999</v>
      </c>
      <c r="F51" s="28">
        <v>0</v>
      </c>
      <c r="G51" s="28">
        <v>104.37539508874001</v>
      </c>
      <c r="H51" s="28">
        <v>266.08925087159997</v>
      </c>
    </row>
    <row r="52" spans="1:8">
      <c r="A52" s="2"/>
      <c r="B52" s="20"/>
      <c r="C52" s="20" t="s">
        <v>69</v>
      </c>
      <c r="D52" s="28">
        <v>5955.4525985698001</v>
      </c>
      <c r="E52" s="28">
        <v>402.19672782058001</v>
      </c>
      <c r="F52" s="28">
        <v>0</v>
      </c>
      <c r="G52" s="28">
        <v>104.37539508874001</v>
      </c>
      <c r="H52" s="28">
        <v>6462.0247214790998</v>
      </c>
    </row>
    <row r="53" spans="1:8" ht="31.5" customHeight="1">
      <c r="A53" s="2"/>
      <c r="B53" s="20"/>
      <c r="C53" s="20" t="s">
        <v>70</v>
      </c>
      <c r="D53" s="28"/>
      <c r="E53" s="28"/>
      <c r="F53" s="28"/>
      <c r="G53" s="28"/>
      <c r="H53" s="28"/>
    </row>
    <row r="54" spans="1:8">
      <c r="A54" s="2"/>
      <c r="B54" s="2"/>
      <c r="C54" s="35"/>
      <c r="D54" s="28"/>
      <c r="E54" s="28"/>
      <c r="F54" s="28"/>
      <c r="G54" s="28"/>
      <c r="H54" s="28">
        <f>SUM(D54:G54)</f>
        <v>0</v>
      </c>
    </row>
    <row r="55" spans="1:8">
      <c r="A55" s="2"/>
      <c r="B55" s="20"/>
      <c r="C55" s="20" t="s">
        <v>71</v>
      </c>
      <c r="D55" s="28">
        <f>SUM(D54:D54)</f>
        <v>0</v>
      </c>
      <c r="E55" s="28">
        <f>SUM(E54:E54)</f>
        <v>0</v>
      </c>
      <c r="F55" s="28">
        <f>SUM(F54:F54)</f>
        <v>0</v>
      </c>
      <c r="G55" s="28">
        <f>SUM(G54:G54)</f>
        <v>0</v>
      </c>
      <c r="H55" s="28">
        <f>SUM(D55:G55)</f>
        <v>0</v>
      </c>
    </row>
    <row r="56" spans="1:8">
      <c r="A56" s="2"/>
      <c r="B56" s="20"/>
      <c r="C56" s="20" t="s">
        <v>72</v>
      </c>
      <c r="D56" s="28">
        <v>5955.4525985698001</v>
      </c>
      <c r="E56" s="28">
        <v>402.19672782058001</v>
      </c>
      <c r="F56" s="28">
        <v>0</v>
      </c>
      <c r="G56" s="28">
        <v>104.37539508874001</v>
      </c>
      <c r="H56" s="28">
        <v>6462.0247214790998</v>
      </c>
    </row>
    <row r="57" spans="1:8" ht="157.5" customHeight="1">
      <c r="A57" s="2"/>
      <c r="B57" s="20"/>
      <c r="C57" s="20" t="s">
        <v>73</v>
      </c>
      <c r="D57" s="28"/>
      <c r="E57" s="28"/>
      <c r="F57" s="28"/>
      <c r="G57" s="28"/>
      <c r="H57" s="28"/>
    </row>
    <row r="58" spans="1:8">
      <c r="A58" s="2">
        <v>7</v>
      </c>
      <c r="B58" s="2" t="s">
        <v>74</v>
      </c>
      <c r="C58" s="35" t="s">
        <v>75</v>
      </c>
      <c r="D58" s="28">
        <v>0</v>
      </c>
      <c r="E58" s="28">
        <v>0</v>
      </c>
      <c r="F58" s="28">
        <v>0</v>
      </c>
      <c r="G58" s="28">
        <v>347.40265185026999</v>
      </c>
      <c r="H58" s="28">
        <v>347.40265185026999</v>
      </c>
    </row>
    <row r="59" spans="1:8">
      <c r="A59" s="2"/>
      <c r="B59" s="20"/>
      <c r="C59" s="20" t="s">
        <v>76</v>
      </c>
      <c r="D59" s="28">
        <v>0</v>
      </c>
      <c r="E59" s="28">
        <v>0</v>
      </c>
      <c r="F59" s="28">
        <v>0</v>
      </c>
      <c r="G59" s="28">
        <v>347.40265185026999</v>
      </c>
      <c r="H59" s="28">
        <v>347.40265185026999</v>
      </c>
    </row>
    <row r="60" spans="1:8">
      <c r="A60" s="2"/>
      <c r="B60" s="20"/>
      <c r="C60" s="20" t="s">
        <v>77</v>
      </c>
      <c r="D60" s="28">
        <v>5955.4525985698001</v>
      </c>
      <c r="E60" s="28">
        <v>402.19672782058001</v>
      </c>
      <c r="F60" s="28">
        <v>0</v>
      </c>
      <c r="G60" s="28">
        <v>451.77804693900998</v>
      </c>
      <c r="H60" s="28">
        <v>6809.4273733293003</v>
      </c>
    </row>
    <row r="61" spans="1:8">
      <c r="A61" s="2"/>
      <c r="B61" s="20"/>
      <c r="C61" s="20" t="s">
        <v>78</v>
      </c>
      <c r="D61" s="28"/>
      <c r="E61" s="28"/>
      <c r="F61" s="28"/>
      <c r="G61" s="28"/>
      <c r="H61" s="28"/>
    </row>
    <row r="62" spans="1:8" ht="47.25" customHeight="1">
      <c r="A62" s="2">
        <v>8</v>
      </c>
      <c r="B62" s="2" t="s">
        <v>79</v>
      </c>
      <c r="C62" s="35" t="s">
        <v>80</v>
      </c>
      <c r="D62" s="28">
        <f>D60*3%</f>
        <v>178.66357795709399</v>
      </c>
      <c r="E62" s="28">
        <f>E60*3%</f>
        <v>12.065901834617399</v>
      </c>
      <c r="F62" s="28">
        <f>F60*3%</f>
        <v>0</v>
      </c>
      <c r="G62" s="28">
        <f>G60*3%</f>
        <v>13.553341408170301</v>
      </c>
      <c r="H62" s="28">
        <f>SUM(D62:G62)</f>
        <v>204.28282119988199</v>
      </c>
    </row>
    <row r="63" spans="1:8">
      <c r="A63" s="2"/>
      <c r="B63" s="20"/>
      <c r="C63" s="20" t="s">
        <v>81</v>
      </c>
      <c r="D63" s="28">
        <f>D62</f>
        <v>178.66357795709399</v>
      </c>
      <c r="E63" s="28">
        <f>E62</f>
        <v>12.065901834617399</v>
      </c>
      <c r="F63" s="28">
        <f>F62</f>
        <v>0</v>
      </c>
      <c r="G63" s="28">
        <f>G62</f>
        <v>13.553341408170301</v>
      </c>
      <c r="H63" s="28">
        <f>SUM(D63:G63)</f>
        <v>204.28282119988199</v>
      </c>
    </row>
    <row r="64" spans="1:8">
      <c r="A64" s="2"/>
      <c r="B64" s="20"/>
      <c r="C64" s="20" t="s">
        <v>82</v>
      </c>
      <c r="D64" s="28">
        <f>D63+D60</f>
        <v>6134.1161765268898</v>
      </c>
      <c r="E64" s="28">
        <f>E63+E60</f>
        <v>414.26262965519697</v>
      </c>
      <c r="F64" s="28">
        <f>F63+F60</f>
        <v>0</v>
      </c>
      <c r="G64" s="28">
        <f>G63+G60</f>
        <v>465.33138834718</v>
      </c>
      <c r="H64" s="28">
        <f>SUM(D64:G64)</f>
        <v>7013.7101945292698</v>
      </c>
    </row>
    <row r="65" spans="1:8">
      <c r="A65" s="2"/>
      <c r="B65" s="20"/>
      <c r="C65" s="20" t="s">
        <v>83</v>
      </c>
      <c r="D65" s="28"/>
      <c r="E65" s="28"/>
      <c r="F65" s="28"/>
      <c r="G65" s="28"/>
      <c r="H65" s="28"/>
    </row>
    <row r="66" spans="1:8">
      <c r="A66" s="2">
        <v>9</v>
      </c>
      <c r="B66" s="2" t="s">
        <v>84</v>
      </c>
      <c r="C66" s="35" t="s">
        <v>85</v>
      </c>
      <c r="D66" s="28">
        <f>D64*20%</f>
        <v>1226.82323530538</v>
      </c>
      <c r="E66" s="28">
        <f>E64*20%</f>
        <v>82.852525931039494</v>
      </c>
      <c r="F66" s="28">
        <f>F64*20%</f>
        <v>0</v>
      </c>
      <c r="G66" s="28">
        <f>G64*20%</f>
        <v>93.066277669436104</v>
      </c>
      <c r="H66" s="28">
        <f>SUM(D66:G66)</f>
        <v>1402.74203890585</v>
      </c>
    </row>
    <row r="67" spans="1:8">
      <c r="A67" s="2"/>
      <c r="B67" s="20"/>
      <c r="C67" s="20" t="s">
        <v>86</v>
      </c>
      <c r="D67" s="28">
        <f>D66</f>
        <v>1226.82323530538</v>
      </c>
      <c r="E67" s="28">
        <f>E66</f>
        <v>82.852525931039494</v>
      </c>
      <c r="F67" s="28">
        <f>F66</f>
        <v>0</v>
      </c>
      <c r="G67" s="28">
        <f>G66</f>
        <v>93.066277669436104</v>
      </c>
      <c r="H67" s="28">
        <f>SUM(D67:G67)</f>
        <v>1402.74203890585</v>
      </c>
    </row>
    <row r="68" spans="1:8">
      <c r="A68" s="2"/>
      <c r="B68" s="20"/>
      <c r="C68" s="20" t="s">
        <v>87</v>
      </c>
      <c r="D68" s="28">
        <f>D67+D64</f>
        <v>7360.9394118322698</v>
      </c>
      <c r="E68" s="28">
        <f>E67+E64</f>
        <v>497.11515558623699</v>
      </c>
      <c r="F68" s="28">
        <f>F67+F64</f>
        <v>0</v>
      </c>
      <c r="G68" s="28">
        <f>G67+G64</f>
        <v>558.39766601661597</v>
      </c>
      <c r="H68" s="28">
        <f>SUM(D68:G68)</f>
        <v>8416.4522334351295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3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90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 ht="31.2">
      <c r="A7" s="11"/>
      <c r="B7" s="11" t="s">
        <v>91</v>
      </c>
      <c r="C7" s="15" t="s">
        <v>41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93</v>
      </c>
      <c r="C13" s="3" t="s">
        <v>94</v>
      </c>
      <c r="D13" s="19">
        <v>5445.9684964488997</v>
      </c>
      <c r="E13" s="19">
        <v>370.87797048194</v>
      </c>
      <c r="F13" s="19">
        <v>0</v>
      </c>
      <c r="G13" s="19">
        <v>0</v>
      </c>
      <c r="H13" s="19">
        <v>5816.8464669308996</v>
      </c>
      <c r="J13" s="7"/>
    </row>
    <row r="14" spans="1:14">
      <c r="A14" s="2"/>
      <c r="B14" s="20"/>
      <c r="C14" s="20" t="s">
        <v>95</v>
      </c>
      <c r="D14" s="19">
        <v>5445.9684964488997</v>
      </c>
      <c r="E14" s="19">
        <v>370.87797048194</v>
      </c>
      <c r="F14" s="19">
        <v>0</v>
      </c>
      <c r="G14" s="19">
        <v>0</v>
      </c>
      <c r="H14" s="19">
        <v>5816.8464669308996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3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96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91</v>
      </c>
      <c r="C7" s="15" t="s">
        <v>63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93</v>
      </c>
      <c r="C13" s="3" t="s">
        <v>97</v>
      </c>
      <c r="D13" s="19">
        <v>0</v>
      </c>
      <c r="E13" s="19">
        <v>0</v>
      </c>
      <c r="F13" s="19">
        <v>0</v>
      </c>
      <c r="G13" s="19">
        <v>17.687175939526</v>
      </c>
      <c r="H13" s="19">
        <v>17.687175939526</v>
      </c>
      <c r="J13" s="7"/>
    </row>
    <row r="14" spans="1:14">
      <c r="A14" s="2"/>
      <c r="B14" s="20"/>
      <c r="C14" s="20" t="s">
        <v>95</v>
      </c>
      <c r="D14" s="19">
        <v>0</v>
      </c>
      <c r="E14" s="19">
        <v>0</v>
      </c>
      <c r="F14" s="19">
        <v>0</v>
      </c>
      <c r="G14" s="19">
        <v>17.687175939526</v>
      </c>
      <c r="H14" s="19">
        <v>17.687175939526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3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98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91</v>
      </c>
      <c r="C7" s="15" t="s">
        <v>75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99</v>
      </c>
      <c r="C13" s="3" t="s">
        <v>75</v>
      </c>
      <c r="D13" s="19">
        <v>0</v>
      </c>
      <c r="E13" s="19">
        <v>0</v>
      </c>
      <c r="F13" s="19">
        <v>0</v>
      </c>
      <c r="G13" s="19">
        <v>335.28605693076003</v>
      </c>
      <c r="H13" s="19">
        <v>335.28605693076003</v>
      </c>
      <c r="J13" s="7"/>
    </row>
    <row r="14" spans="1:14">
      <c r="A14" s="2"/>
      <c r="B14" s="20"/>
      <c r="C14" s="20" t="s">
        <v>95</v>
      </c>
      <c r="D14" s="19">
        <v>0</v>
      </c>
      <c r="E14" s="19">
        <v>0</v>
      </c>
      <c r="F14" s="19">
        <v>0</v>
      </c>
      <c r="G14" s="19">
        <v>335.28605693076003</v>
      </c>
      <c r="H14" s="19">
        <v>335.28605693076003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3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90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 ht="31.2">
      <c r="A7" s="11"/>
      <c r="B7" s="11" t="s">
        <v>91</v>
      </c>
      <c r="C7" s="15" t="s">
        <v>100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93</v>
      </c>
      <c r="C13" s="3" t="s">
        <v>101</v>
      </c>
      <c r="D13" s="19">
        <v>196.80685448094999</v>
      </c>
      <c r="E13" s="19">
        <v>13.402818399412</v>
      </c>
      <c r="F13" s="19">
        <v>0</v>
      </c>
      <c r="G13" s="19">
        <v>0</v>
      </c>
      <c r="H13" s="19">
        <v>210.20967288035999</v>
      </c>
      <c r="J13" s="7"/>
    </row>
    <row r="14" spans="1:14">
      <c r="A14" s="2"/>
      <c r="B14" s="20"/>
      <c r="C14" s="20" t="s">
        <v>95</v>
      </c>
      <c r="D14" s="19">
        <v>196.80685448094999</v>
      </c>
      <c r="E14" s="19">
        <v>13.402818399412</v>
      </c>
      <c r="F14" s="19">
        <v>0</v>
      </c>
      <c r="G14" s="19">
        <v>0</v>
      </c>
      <c r="H14" s="19">
        <v>210.20967288035999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3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96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91</v>
      </c>
      <c r="C7" s="15" t="s">
        <v>63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93</v>
      </c>
      <c r="C13" s="3" t="s">
        <v>97</v>
      </c>
      <c r="D13" s="19">
        <v>0</v>
      </c>
      <c r="E13" s="19">
        <v>0</v>
      </c>
      <c r="F13" s="19">
        <v>0</v>
      </c>
      <c r="G13" s="19">
        <v>0.63918060921192998</v>
      </c>
      <c r="H13" s="19">
        <v>0.63918060921192998</v>
      </c>
      <c r="J13" s="7"/>
    </row>
    <row r="14" spans="1:14">
      <c r="A14" s="2"/>
      <c r="B14" s="20"/>
      <c r="C14" s="20" t="s">
        <v>95</v>
      </c>
      <c r="D14" s="19">
        <v>0</v>
      </c>
      <c r="E14" s="19">
        <v>0</v>
      </c>
      <c r="F14" s="19">
        <v>0</v>
      </c>
      <c r="G14" s="19">
        <v>0.63918060921192998</v>
      </c>
      <c r="H14" s="19">
        <v>0.63918060921192998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3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98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91</v>
      </c>
      <c r="C7" s="15" t="s">
        <v>75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99</v>
      </c>
      <c r="C13" s="3" t="s">
        <v>75</v>
      </c>
      <c r="D13" s="19">
        <v>0</v>
      </c>
      <c r="E13" s="19">
        <v>0</v>
      </c>
      <c r="F13" s="19">
        <v>0</v>
      </c>
      <c r="G13" s="19">
        <v>12.116594919505999</v>
      </c>
      <c r="H13" s="19">
        <v>12.116594919505999</v>
      </c>
      <c r="J13" s="7"/>
    </row>
    <row r="14" spans="1:14">
      <c r="A14" s="2"/>
      <c r="B14" s="20"/>
      <c r="C14" s="20" t="s">
        <v>95</v>
      </c>
      <c r="D14" s="19">
        <v>0</v>
      </c>
      <c r="E14" s="19">
        <v>0</v>
      </c>
      <c r="F14" s="19">
        <v>0</v>
      </c>
      <c r="G14" s="19">
        <v>12.116594919505999</v>
      </c>
      <c r="H14" s="19">
        <v>12.116594919505999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3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102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91</v>
      </c>
      <c r="C7" s="15" t="s">
        <v>53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103</v>
      </c>
      <c r="C13" s="3" t="s">
        <v>53</v>
      </c>
      <c r="D13" s="19">
        <v>47.390378599008997</v>
      </c>
      <c r="E13" s="19">
        <v>0</v>
      </c>
      <c r="F13" s="19">
        <v>0</v>
      </c>
      <c r="G13" s="19">
        <v>0</v>
      </c>
      <c r="H13" s="19">
        <v>47.390378599008997</v>
      </c>
      <c r="J13" s="7"/>
    </row>
    <row r="14" spans="1:14">
      <c r="A14" s="2"/>
      <c r="B14" s="20"/>
      <c r="C14" s="20" t="s">
        <v>95</v>
      </c>
      <c r="D14" s="19">
        <v>47.390378599008997</v>
      </c>
      <c r="E14" s="19">
        <v>0</v>
      </c>
      <c r="F14" s="19">
        <v>0</v>
      </c>
      <c r="G14" s="19">
        <v>0</v>
      </c>
      <c r="H14" s="19">
        <v>47.390378599008997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ОСР 27-07-01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2F733CC4163F47899B11C3930412BA4F_12</vt:lpwstr>
  </property>
  <property fmtid="{D5CDD505-2E9C-101B-9397-08002B2CF9AE}" pid="3" name="KSOProductBuildVer">
    <vt:lpwstr>1049-12.2.0.20795</vt:lpwstr>
  </property>
</Properties>
</file>